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Newton/Downloads/"/>
    </mc:Choice>
  </mc:AlternateContent>
  <xr:revisionPtr revIDLastSave="0" documentId="13_ncr:1_{D9D6A949-EDB1-0B4E-A3E1-6ACEFDB0325C}" xr6:coauthVersionLast="47" xr6:coauthVersionMax="47" xr10:uidLastSave="{00000000-0000-0000-0000-000000000000}"/>
  <bookViews>
    <workbookView xWindow="43100" yWindow="20" windowWidth="34180" windowHeight="15800" activeTab="2" xr2:uid="{00000000-000D-0000-FFFF-FFFF00000000}"/>
  </bookViews>
  <sheets>
    <sheet name="US Shop (Cross-Border)" sheetId="2" r:id="rId1"/>
    <sheet name="US Shop (Local warehouse)" sheetId="3" r:id="rId2"/>
    <sheet name="US Shop (Local SupplyChain)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4" l="1"/>
  <c r="H4" i="4"/>
  <c r="N4" i="3"/>
  <c r="J4" i="3"/>
  <c r="H4" i="3"/>
  <c r="G4" i="3"/>
  <c r="I4" i="3" s="1"/>
  <c r="U4" i="2"/>
  <c r="S4" i="2"/>
  <c r="I4" i="2"/>
  <c r="J4" i="2" s="1"/>
  <c r="P4" i="2" s="1"/>
  <c r="Q4" i="2" s="1"/>
  <c r="O4" i="3" l="1"/>
  <c r="I4" i="4"/>
  <c r="M4" i="4" s="1"/>
  <c r="T4" i="2"/>
  <c r="V4" i="2" s="1"/>
  <c r="W4" i="2" l="1"/>
  <c r="M4" i="2"/>
  <c r="N4" i="4"/>
  <c r="L4" i="4"/>
  <c r="M4" i="3"/>
  <c r="P4" i="3"/>
</calcChain>
</file>

<file path=xl/sharedStrings.xml><?xml version="1.0" encoding="utf-8"?>
<sst xmlns="http://schemas.openxmlformats.org/spreadsheetml/2006/main" count="108" uniqueCount="39">
  <si>
    <t>sku</t>
  </si>
  <si>
    <t>Don't change</t>
    <phoneticPr fontId="16" type="noConversion"/>
  </si>
  <si>
    <t>Manual</t>
  </si>
  <si>
    <t>Manual</t>
    <phoneticPr fontId="16" type="noConversion"/>
  </si>
  <si>
    <t>Volume weight g</t>
    <phoneticPr fontId="16" type="noConversion"/>
  </si>
  <si>
    <t>Exchange rate</t>
    <phoneticPr fontId="16" type="noConversion"/>
  </si>
  <si>
    <t>Pre-tax selling price$</t>
    <phoneticPr fontId="16" type="noConversion"/>
  </si>
  <si>
    <t>Billable weight g</t>
    <phoneticPr fontId="16" type="noConversion"/>
  </si>
  <si>
    <t>Gross profit margin</t>
    <phoneticPr fontId="16" type="noConversion"/>
  </si>
  <si>
    <t>Registration fee￥</t>
    <phoneticPr fontId="16" type="noConversion"/>
  </si>
  <si>
    <t>Freight fee（RMB/KG）</t>
    <phoneticPr fontId="16" type="noConversion"/>
  </si>
  <si>
    <t>Logistics cost ￥</t>
    <phoneticPr fontId="16" type="noConversion"/>
  </si>
  <si>
    <t>Total cost$</t>
    <phoneticPr fontId="16" type="noConversion"/>
  </si>
  <si>
    <t>Various handling charges$</t>
    <phoneticPr fontId="16" type="noConversion"/>
  </si>
  <si>
    <t>-</t>
    <phoneticPr fontId="16" type="noConversion"/>
  </si>
  <si>
    <t>Platform commission$</t>
    <phoneticPr fontId="16" type="noConversion"/>
  </si>
  <si>
    <t>Withdraw$</t>
    <phoneticPr fontId="16" type="noConversion"/>
  </si>
  <si>
    <t>Commission for influencers$</t>
    <phoneticPr fontId="16" type="noConversion"/>
  </si>
  <si>
    <t>break-even point$</t>
    <phoneticPr fontId="16" type="noConversion"/>
  </si>
  <si>
    <t>Profit￥</t>
    <phoneticPr fontId="16" type="noConversion"/>
  </si>
  <si>
    <t>Note: Change ¥/RMB and exchange rate to your currency</t>
    <phoneticPr fontId="16" type="noConversion"/>
  </si>
  <si>
    <t>Product name</t>
    <phoneticPr fontId="16" type="noConversion"/>
  </si>
  <si>
    <t>Example (Copy the entire line for use)</t>
    <phoneticPr fontId="16" type="noConversion"/>
  </si>
  <si>
    <t>Purchase price ￥</t>
    <phoneticPr fontId="16" type="noConversion"/>
  </si>
  <si>
    <t>Overseas warehouse general
Service charge＄</t>
    <phoneticPr fontId="16" type="noConversion"/>
  </si>
  <si>
    <t>Specification</t>
    <phoneticPr fontId="16" type="noConversion"/>
  </si>
  <si>
    <t>Destination freight＄</t>
    <phoneticPr fontId="16" type="noConversion"/>
  </si>
  <si>
    <t>Starting freight￥</t>
    <phoneticPr fontId="16" type="noConversion"/>
  </si>
  <si>
    <t>Various handling fees$</t>
    <phoneticPr fontId="16" type="noConversion"/>
  </si>
  <si>
    <t>Black T-Shirt</t>
    <phoneticPr fontId="16" type="noConversion"/>
  </si>
  <si>
    <t>Logistics cost＄</t>
    <phoneticPr fontId="16" type="noConversion"/>
  </si>
  <si>
    <t>Break-even point$</t>
    <phoneticPr fontId="16" type="noConversion"/>
  </si>
  <si>
    <t>Service charge＄</t>
    <phoneticPr fontId="16" type="noConversion"/>
  </si>
  <si>
    <t>Logistics charge</t>
    <phoneticPr fontId="16" type="noConversion"/>
  </si>
  <si>
    <t>Packaging cost￥</t>
    <phoneticPr fontId="16" type="noConversion"/>
  </si>
  <si>
    <t>Length（cm）</t>
    <phoneticPr fontId="16" type="noConversion"/>
  </si>
  <si>
    <t>Width（cm）</t>
    <phoneticPr fontId="16" type="noConversion"/>
  </si>
  <si>
    <t>High（cm）</t>
    <phoneticPr fontId="16" type="noConversion"/>
  </si>
  <si>
    <t>Net weight g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</si>
</sst>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9">
    <font>
      <sz val="10"/>
      <color theme="1"/>
      <name val="等线"/>
      <family val="2"/>
      <scheme val="minor"/>
    </font>
    <font>
      <b/>
      <sz val="12"/>
      <color rgb="FFF2F2F2"/>
      <name val="等线"/>
      <family val="2"/>
      <scheme val="minor"/>
    </font>
    <font>
      <b/>
      <sz val="12"/>
      <color rgb="FF000000"/>
      <name val="等线"/>
      <family val="2"/>
      <scheme val="minor"/>
    </font>
    <font>
      <b/>
      <sz val="12"/>
      <color rgb="FF000000"/>
      <name val="等线"/>
      <family val="2"/>
      <scheme val="minor"/>
    </font>
    <font>
      <b/>
      <sz val="12"/>
      <color rgb="FF000000"/>
      <name val="等线"/>
      <family val="2"/>
      <scheme val="minor"/>
    </font>
    <font>
      <sz val="11"/>
      <color rgb="FF000000"/>
      <name val="等线"/>
      <family val="2"/>
      <scheme val="minor"/>
    </font>
    <font>
      <sz val="12"/>
      <color rgb="FFFFFFFF"/>
      <name val="等线"/>
      <family val="2"/>
      <scheme val="minor"/>
    </font>
    <font>
      <sz val="12"/>
      <color rgb="FFFFFFFF"/>
      <name val="等线"/>
      <family val="2"/>
      <scheme val="minor"/>
    </font>
    <font>
      <sz val="12"/>
      <color rgb="FFFFFFFF"/>
      <name val="等线"/>
      <family val="2"/>
      <scheme val="minor"/>
    </font>
    <font>
      <sz val="12"/>
      <color rgb="FFFFFFFF"/>
      <name val="等线"/>
      <family val="2"/>
      <scheme val="minor"/>
    </font>
    <font>
      <sz val="12"/>
      <color rgb="FF000000"/>
      <name val="等线"/>
      <family val="2"/>
      <scheme val="minor"/>
    </font>
    <font>
      <sz val="12"/>
      <color rgb="FF000000"/>
      <name val="等线"/>
      <family val="2"/>
      <scheme val="minor"/>
    </font>
    <font>
      <sz val="12"/>
      <color rgb="FF000000"/>
      <name val="等线"/>
      <family val="2"/>
      <scheme val="minor"/>
    </font>
    <font>
      <sz val="12"/>
      <color rgb="FF000000"/>
      <name val="等线"/>
      <family val="2"/>
      <scheme val="minor"/>
    </font>
    <font>
      <sz val="12"/>
      <color rgb="FF000000"/>
      <name val="等线"/>
      <family val="2"/>
      <scheme val="minor"/>
    </font>
    <font>
      <sz val="12"/>
      <color rgb="FFFFFFFF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0"/>
      <color rgb="FFFF0000"/>
      <name val="等线"/>
      <family val="3"/>
      <charset val="134"/>
    </font>
    <font>
      <sz val="10"/>
      <color rgb="FFFF0000"/>
      <name val="等线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EE4C59"/>
      </patternFill>
    </fill>
    <fill>
      <patternFill patternType="solid">
        <fgColor rgb="FF2F5597"/>
      </patternFill>
    </fill>
    <fill>
      <patternFill patternType="solid">
        <fgColor rgb="FF2F5597"/>
      </patternFill>
    </fill>
    <fill>
      <patternFill patternType="solid">
        <fgColor rgb="FF335593"/>
      </patternFill>
    </fill>
    <fill>
      <patternFill patternType="solid">
        <fgColor rgb="FF000000"/>
      </patternFill>
    </fill>
    <fill>
      <patternFill patternType="solid">
        <fgColor rgb="FF000000"/>
      </patternFill>
    </fill>
    <fill>
      <patternFill patternType="solid">
        <fgColor rgb="FF000000"/>
      </patternFill>
    </fill>
    <fill>
      <patternFill patternType="solid">
        <fgColor rgb="FF000000"/>
      </patternFill>
    </fill>
    <fill>
      <patternFill patternType="solid">
        <fgColor rgb="FF000000"/>
      </patternFill>
    </fill>
    <fill>
      <patternFill patternType="solid">
        <fgColor rgb="FF000000"/>
      </patternFill>
    </fill>
    <fill>
      <patternFill patternType="solid">
        <fgColor rgb="FF8EAADB"/>
      </patternFill>
    </fill>
    <fill>
      <patternFill patternType="solid">
        <fgColor rgb="FF8FABDB"/>
      </patternFill>
    </fill>
    <fill>
      <patternFill patternType="solid">
        <fgColor rgb="FFEE4C59"/>
      </patternFill>
    </fill>
    <fill>
      <patternFill patternType="solid">
        <fgColor rgb="FF000000"/>
      </patternFill>
    </fill>
    <fill>
      <patternFill patternType="solid">
        <fgColor rgb="FF000000"/>
      </patternFill>
    </fill>
    <fill>
      <patternFill patternType="solid">
        <fgColor rgb="FF000000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 applyNumberFormat="0" applyFont="0" applyFill="0" applyBorder="0" applyProtection="0"/>
  </cellStyleXfs>
  <cellXfs count="27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 vertical="center"/>
    </xf>
    <xf numFmtId="0" fontId="11" fillId="13" borderId="13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176" fontId="13" fillId="0" borderId="15" xfId="0" applyNumberFormat="1" applyFont="1" applyBorder="1" applyAlignment="1">
      <alignment horizontal="center" vertical="center"/>
    </xf>
    <xf numFmtId="10" fontId="14" fillId="0" borderId="17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76" fontId="15" fillId="17" borderId="21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6" fillId="16" borderId="20" xfId="0" applyFont="1" applyFill="1" applyBorder="1" applyAlignment="1">
      <alignment horizontal="center" vertical="center" wrapText="1"/>
    </xf>
    <xf numFmtId="176" fontId="1" fillId="14" borderId="18" xfId="0" applyNumberFormat="1" applyFont="1" applyFill="1" applyBorder="1" applyAlignment="1">
      <alignment horizontal="center" vertical="center"/>
    </xf>
    <xf numFmtId="0" fontId="10" fillId="13" borderId="13" xfId="0" applyFont="1" applyFill="1" applyBorder="1" applyAlignment="1">
      <alignment horizontal="center" vertical="center"/>
    </xf>
    <xf numFmtId="176" fontId="6" fillId="15" borderId="19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红橙色">
      <a:dk1>
        <a:sysClr val="windowText" lastClr="000000"/>
      </a:dk1>
      <a:lt1>
        <a:sysClr val="window" lastClr="FFFFFF"/>
      </a:lt1>
      <a:dk2>
        <a:srgbClr val="505046"/>
      </a:dk2>
      <a:lt2>
        <a:srgbClr val="EEECE1"/>
      </a:lt2>
      <a:accent1>
        <a:srgbClr val="E84C22"/>
      </a:accent1>
      <a:accent2>
        <a:srgbClr val="FFBD47"/>
      </a:accent2>
      <a:accent3>
        <a:srgbClr val="B64926"/>
      </a:accent3>
      <a:accent4>
        <a:srgbClr val="FF8427"/>
      </a:accent4>
      <a:accent5>
        <a:srgbClr val="CC9900"/>
      </a:accent5>
      <a:accent6>
        <a:srgbClr val="B22600"/>
      </a:accent6>
      <a:hlink>
        <a:srgbClr val="CC9900"/>
      </a:hlink>
      <a:folHlink>
        <a:srgbClr val="66669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0B69B-5C91-2A4E-947C-E98CF8E45FB4}">
  <sheetPr>
    <outlinePr summaryBelow="0" summaryRight="0"/>
  </sheetPr>
  <dimension ref="A1:W20"/>
  <sheetViews>
    <sheetView workbookViewId="0">
      <pane ySplit="3" topLeftCell="A4" activePane="bottomLeft" state="frozen"/>
      <selection pane="bottomLeft" activeCell="J2" sqref="J2:J3"/>
    </sheetView>
  </sheetViews>
  <sheetFormatPr baseColWidth="10" defaultColWidth="14" defaultRowHeight="13"/>
  <cols>
    <col min="1" max="1" width="34" customWidth="1"/>
    <col min="2" max="2" width="33" customWidth="1"/>
    <col min="3" max="9" width="19" customWidth="1"/>
    <col min="10" max="10" width="21.3984375" customWidth="1"/>
    <col min="11" max="11" width="19" customWidth="1"/>
    <col min="12" max="12" width="28.19921875" customWidth="1"/>
    <col min="13" max="13" width="24.59765625" customWidth="1"/>
    <col min="14" max="14" width="19" customWidth="1"/>
    <col min="15" max="15" width="27" customWidth="1"/>
    <col min="16" max="18" width="19" customWidth="1"/>
    <col min="19" max="19" width="25.3984375" customWidth="1"/>
    <col min="20" max="20" width="19" customWidth="1"/>
    <col min="21" max="21" width="30.796875" customWidth="1"/>
    <col min="22" max="22" width="28.19921875" customWidth="1"/>
    <col min="23" max="23" width="19" customWidth="1"/>
  </cols>
  <sheetData>
    <row r="1" spans="1:23" ht="54" customHeight="1">
      <c r="A1" s="8" t="s">
        <v>21</v>
      </c>
      <c r="B1" s="2" t="s">
        <v>0</v>
      </c>
      <c r="C1" s="16" t="s">
        <v>3</v>
      </c>
      <c r="D1" s="16" t="s">
        <v>3</v>
      </c>
      <c r="E1" s="16" t="s">
        <v>3</v>
      </c>
      <c r="F1" s="16" t="s">
        <v>3</v>
      </c>
      <c r="G1" s="16" t="s">
        <v>3</v>
      </c>
      <c r="H1" s="16" t="s">
        <v>3</v>
      </c>
      <c r="I1" s="1" t="s">
        <v>1</v>
      </c>
      <c r="J1" s="1" t="s">
        <v>1</v>
      </c>
      <c r="K1" s="16" t="s">
        <v>3</v>
      </c>
      <c r="L1" s="16" t="s">
        <v>3</v>
      </c>
      <c r="M1" s="1" t="s">
        <v>1</v>
      </c>
      <c r="N1" s="17" t="s">
        <v>3</v>
      </c>
      <c r="O1" s="11"/>
      <c r="P1" s="1" t="s">
        <v>1</v>
      </c>
      <c r="Q1" s="1" t="s">
        <v>1</v>
      </c>
      <c r="R1" s="14" t="s">
        <v>3</v>
      </c>
      <c r="S1" s="14"/>
      <c r="T1" s="14"/>
      <c r="U1" s="16" t="s">
        <v>3</v>
      </c>
      <c r="V1" s="1" t="s">
        <v>1</v>
      </c>
      <c r="W1" s="1" t="s">
        <v>1</v>
      </c>
    </row>
    <row r="2" spans="1:23" ht="54" customHeight="1">
      <c r="A2" s="8"/>
      <c r="B2" s="9" t="s">
        <v>25</v>
      </c>
      <c r="C2" s="9" t="s">
        <v>23</v>
      </c>
      <c r="D2" s="9" t="s">
        <v>34</v>
      </c>
      <c r="E2" s="9" t="s">
        <v>35</v>
      </c>
      <c r="F2" s="9" t="s">
        <v>36</v>
      </c>
      <c r="G2" s="9" t="s">
        <v>37</v>
      </c>
      <c r="H2" s="9" t="s">
        <v>38</v>
      </c>
      <c r="I2" s="9" t="s">
        <v>4</v>
      </c>
      <c r="J2" s="9" t="s">
        <v>7</v>
      </c>
      <c r="K2" s="9" t="s">
        <v>5</v>
      </c>
      <c r="L2" s="9" t="s">
        <v>6</v>
      </c>
      <c r="M2" s="9" t="s">
        <v>8</v>
      </c>
      <c r="N2" s="9" t="s">
        <v>9</v>
      </c>
      <c r="O2" s="9" t="s">
        <v>10</v>
      </c>
      <c r="P2" s="9" t="s">
        <v>11</v>
      </c>
      <c r="Q2" s="9" t="s">
        <v>12</v>
      </c>
      <c r="R2" s="18" t="s">
        <v>13</v>
      </c>
      <c r="S2" s="12"/>
      <c r="T2" s="13"/>
      <c r="U2" s="9" t="s">
        <v>17</v>
      </c>
      <c r="V2" s="9" t="s">
        <v>18</v>
      </c>
      <c r="W2" s="9" t="s">
        <v>19</v>
      </c>
    </row>
    <row r="3" spans="1:23" ht="30" customHeight="1">
      <c r="A3" s="8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9" t="s">
        <v>14</v>
      </c>
      <c r="S3" s="19" t="s">
        <v>15</v>
      </c>
      <c r="T3" s="19" t="s">
        <v>16</v>
      </c>
      <c r="U3" s="10"/>
      <c r="V3" s="10"/>
      <c r="W3" s="10"/>
    </row>
    <row r="4" spans="1:23" ht="32" customHeight="1">
      <c r="A4" s="20" t="s">
        <v>22</v>
      </c>
      <c r="B4" s="23" t="s">
        <v>29</v>
      </c>
      <c r="C4" s="4">
        <v>70</v>
      </c>
      <c r="D4" s="4">
        <v>2</v>
      </c>
      <c r="E4" s="4">
        <v>20</v>
      </c>
      <c r="F4" s="4">
        <v>10</v>
      </c>
      <c r="G4" s="4">
        <v>2</v>
      </c>
      <c r="H4" s="4">
        <v>500</v>
      </c>
      <c r="I4" s="5">
        <f>(E4*F4*G4)/8000*1000</f>
        <v>50</v>
      </c>
      <c r="J4" s="5">
        <f>MAX(H4,I4)</f>
        <v>500</v>
      </c>
      <c r="K4" s="4">
        <v>7.25</v>
      </c>
      <c r="L4" s="4">
        <v>34.99</v>
      </c>
      <c r="M4" s="7">
        <f>V4/L4*100%</f>
        <v>0.32957739511781686</v>
      </c>
      <c r="N4" s="3">
        <v>9</v>
      </c>
      <c r="O4" s="3">
        <v>61</v>
      </c>
      <c r="P4" s="5">
        <f>J4/1000*O4+N4</f>
        <v>39.5</v>
      </c>
      <c r="Q4" s="6">
        <f>(P4+C4+D4)/K4</f>
        <v>15.379310344827585</v>
      </c>
      <c r="R4" s="3">
        <v>0</v>
      </c>
      <c r="S4" s="3">
        <f>L4*0.02+0.3</f>
        <v>0.99980000000000002</v>
      </c>
      <c r="T4" s="3">
        <f>(L4-R4-S4-U4)*0.003</f>
        <v>8.097660000000001E-2</v>
      </c>
      <c r="U4" s="3">
        <f>L4*0.2</f>
        <v>6.9980000000000011</v>
      </c>
      <c r="V4" s="6">
        <f>L4-R4-Q4-S4-T4-U4</f>
        <v>11.531913055172414</v>
      </c>
      <c r="W4" s="6">
        <f>V4*K4</f>
        <v>83.606369650000005</v>
      </c>
    </row>
    <row r="5" spans="1:23" ht="32" customHeight="1"/>
    <row r="6" spans="1:23" ht="32" customHeight="1">
      <c r="A6" s="26" t="s">
        <v>20</v>
      </c>
    </row>
    <row r="7" spans="1:23" ht="32" customHeight="1"/>
    <row r="8" spans="1:23" ht="32" customHeight="1"/>
    <row r="9" spans="1:23" ht="32" customHeight="1"/>
    <row r="10" spans="1:23" ht="32" customHeight="1"/>
    <row r="11" spans="1:23" ht="32" customHeight="1"/>
    <row r="12" spans="1:23" ht="32" customHeight="1"/>
    <row r="13" spans="1:23" ht="32" customHeight="1"/>
    <row r="14" spans="1:23" ht="32" customHeight="1"/>
    <row r="15" spans="1:23" ht="32" customHeight="1"/>
    <row r="16" spans="1:23" ht="32" customHeight="1"/>
    <row r="17" ht="32" customHeight="1"/>
    <row r="18" ht="32" customHeight="1"/>
    <row r="19" ht="32" customHeight="1"/>
    <row r="20" ht="32" customHeight="1"/>
  </sheetData>
  <mergeCells count="23">
    <mergeCell ref="U2:U3"/>
    <mergeCell ref="V2:V3"/>
    <mergeCell ref="W2:W3"/>
    <mergeCell ref="L2:L3"/>
    <mergeCell ref="M2:M3"/>
    <mergeCell ref="N2:N3"/>
    <mergeCell ref="O2:O3"/>
    <mergeCell ref="P2:P3"/>
    <mergeCell ref="Q2:Q3"/>
    <mergeCell ref="N1:O1"/>
    <mergeCell ref="R2:T2"/>
    <mergeCell ref="R1:T1"/>
    <mergeCell ref="B2:B3"/>
    <mergeCell ref="F2:F3"/>
    <mergeCell ref="G2:G3"/>
    <mergeCell ref="H2:H3"/>
    <mergeCell ref="I2:I3"/>
    <mergeCell ref="J2:J3"/>
    <mergeCell ref="A1:A3"/>
    <mergeCell ref="C2:C3"/>
    <mergeCell ref="D2:D3"/>
    <mergeCell ref="E2:E3"/>
    <mergeCell ref="K2:K3"/>
  </mergeCells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94634-BD17-C341-B78D-BF03D4274730}">
  <sheetPr>
    <outlinePr summaryBelow="0" summaryRight="0"/>
  </sheetPr>
  <dimension ref="A1:P20"/>
  <sheetViews>
    <sheetView workbookViewId="0">
      <pane ySplit="3" topLeftCell="A4" activePane="bottomLeft" state="frozen"/>
      <selection pane="bottomLeft" activeCell="C2" sqref="C2:C3"/>
    </sheetView>
  </sheetViews>
  <sheetFormatPr baseColWidth="10" defaultColWidth="14" defaultRowHeight="13"/>
  <cols>
    <col min="1" max="1" width="34" customWidth="1"/>
    <col min="2" max="2" width="33" customWidth="1"/>
    <col min="3" max="7" width="19" customWidth="1"/>
    <col min="8" max="8" width="26.3984375" customWidth="1"/>
    <col min="9" max="16" width="19" customWidth="1"/>
    <col min="17" max="20" width="13" customWidth="1"/>
  </cols>
  <sheetData>
    <row r="1" spans="1:16" ht="54" customHeight="1">
      <c r="A1" s="8" t="s">
        <v>21</v>
      </c>
      <c r="B1" s="2" t="s">
        <v>0</v>
      </c>
      <c r="C1" s="16" t="s">
        <v>3</v>
      </c>
      <c r="D1" s="16" t="s">
        <v>3</v>
      </c>
      <c r="E1" s="16" t="s">
        <v>3</v>
      </c>
      <c r="F1" s="16" t="s">
        <v>3</v>
      </c>
      <c r="G1" s="14" t="s">
        <v>3</v>
      </c>
      <c r="H1" s="14"/>
      <c r="I1" s="14"/>
      <c r="J1" s="16" t="s">
        <v>3</v>
      </c>
      <c r="K1" s="16" t="s">
        <v>3</v>
      </c>
      <c r="L1" s="16" t="s">
        <v>3</v>
      </c>
      <c r="M1" s="1" t="s">
        <v>1</v>
      </c>
      <c r="N1" s="22" t="s">
        <v>1</v>
      </c>
      <c r="O1" s="1" t="s">
        <v>1</v>
      </c>
      <c r="P1" s="1" t="s">
        <v>1</v>
      </c>
    </row>
    <row r="2" spans="1:16" ht="54" customHeight="1">
      <c r="A2" s="8"/>
      <c r="B2" s="9" t="s">
        <v>25</v>
      </c>
      <c r="C2" s="9" t="s">
        <v>23</v>
      </c>
      <c r="D2" s="21" t="s">
        <v>24</v>
      </c>
      <c r="E2" s="9" t="s">
        <v>27</v>
      </c>
      <c r="F2" s="9" t="s">
        <v>26</v>
      </c>
      <c r="G2" s="18" t="s">
        <v>28</v>
      </c>
      <c r="H2" s="12"/>
      <c r="I2" s="13"/>
      <c r="J2" s="9" t="s">
        <v>17</v>
      </c>
      <c r="K2" s="9" t="s">
        <v>5</v>
      </c>
      <c r="L2" s="9" t="s">
        <v>6</v>
      </c>
      <c r="M2" s="9" t="s">
        <v>8</v>
      </c>
      <c r="N2" s="24" t="s">
        <v>30</v>
      </c>
      <c r="O2" s="9" t="s">
        <v>31</v>
      </c>
      <c r="P2" s="9" t="s">
        <v>19</v>
      </c>
    </row>
    <row r="3" spans="1:16" ht="30" customHeight="1">
      <c r="A3" s="8"/>
      <c r="B3" s="10"/>
      <c r="C3" s="10"/>
      <c r="D3" s="10"/>
      <c r="E3" s="10"/>
      <c r="F3" s="10"/>
      <c r="G3" s="19" t="s">
        <v>14</v>
      </c>
      <c r="H3" s="19" t="s">
        <v>15</v>
      </c>
      <c r="I3" s="19" t="s">
        <v>16</v>
      </c>
      <c r="J3" s="10"/>
      <c r="K3" s="10"/>
      <c r="L3" s="10"/>
      <c r="M3" s="10"/>
      <c r="N3" s="15"/>
      <c r="O3" s="10"/>
      <c r="P3" s="10"/>
    </row>
    <row r="4" spans="1:16" ht="32" customHeight="1">
      <c r="A4" s="20" t="s">
        <v>22</v>
      </c>
      <c r="B4" s="23" t="s">
        <v>29</v>
      </c>
      <c r="C4" s="4">
        <v>10</v>
      </c>
      <c r="D4" s="4">
        <v>4</v>
      </c>
      <c r="E4" s="3">
        <v>61</v>
      </c>
      <c r="F4" s="3">
        <v>4</v>
      </c>
      <c r="G4" s="3">
        <f>L4*0.08</f>
        <v>2.0791999999999997</v>
      </c>
      <c r="H4" s="3">
        <f>L4*0.02+0.3</f>
        <v>0.81979999999999986</v>
      </c>
      <c r="I4" s="3">
        <f>(L4-G4-H4-J4)*0.003</f>
        <v>6.9272999999999987E-2</v>
      </c>
      <c r="J4" s="3">
        <f>L4*0</f>
        <v>0</v>
      </c>
      <c r="K4" s="4">
        <v>7.25</v>
      </c>
      <c r="L4" s="4">
        <v>25.99</v>
      </c>
      <c r="M4" s="7">
        <f>O4/L4*100%</f>
        <v>0.20117828209788899</v>
      </c>
      <c r="N4" s="6">
        <f>E4/K4+F4</f>
        <v>12.413793103448276</v>
      </c>
      <c r="O4" s="6">
        <f>L4-N4-J4-I4-H4-G4-D4-C4/K4</f>
        <v>5.2286235517241346</v>
      </c>
      <c r="P4" s="6">
        <f>O4*K4</f>
        <v>37.907520749999975</v>
      </c>
    </row>
    <row r="5" spans="1:16" ht="32" customHeight="1"/>
    <row r="6" spans="1:16" ht="32" customHeight="1">
      <c r="A6" s="25" t="s">
        <v>20</v>
      </c>
    </row>
    <row r="7" spans="1:16" ht="32" customHeight="1"/>
    <row r="8" spans="1:16" ht="32" customHeight="1"/>
    <row r="9" spans="1:16" ht="32" customHeight="1"/>
    <row r="10" spans="1:16" ht="32" customHeight="1"/>
    <row r="11" spans="1:16" ht="32" customHeight="1"/>
    <row r="12" spans="1:16" ht="32" customHeight="1"/>
    <row r="13" spans="1:16" ht="32" customHeight="1"/>
    <row r="14" spans="1:16" ht="32" customHeight="1"/>
    <row r="15" spans="1:16" ht="32" customHeight="1"/>
    <row r="16" spans="1:16" ht="32" customHeight="1"/>
    <row r="17" ht="32" customHeight="1"/>
    <row r="18" ht="32" customHeight="1"/>
    <row r="19" ht="32" customHeight="1"/>
    <row r="20" ht="32" customHeight="1"/>
  </sheetData>
  <mergeCells count="15">
    <mergeCell ref="P2:P3"/>
    <mergeCell ref="E2:E3"/>
    <mergeCell ref="N2:N3"/>
    <mergeCell ref="G2:I2"/>
    <mergeCell ref="J2:J3"/>
    <mergeCell ref="O2:O3"/>
    <mergeCell ref="K2:K3"/>
    <mergeCell ref="L2:L3"/>
    <mergeCell ref="M2:M3"/>
    <mergeCell ref="A1:A3"/>
    <mergeCell ref="G1:I1"/>
    <mergeCell ref="B2:B3"/>
    <mergeCell ref="C2:C3"/>
    <mergeCell ref="D2:D3"/>
    <mergeCell ref="F2:F3"/>
  </mergeCells>
  <phoneticPr fontId="16" type="noConversion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B9D1C-4296-B548-9A71-D4F0BB6CF324}">
  <sheetPr>
    <outlinePr summaryBelow="0" summaryRight="0"/>
  </sheetPr>
  <dimension ref="A1:N20"/>
  <sheetViews>
    <sheetView tabSelected="1" workbookViewId="0">
      <pane ySplit="3" topLeftCell="A4" activePane="bottomLeft" state="frozen"/>
      <selection pane="bottomLeft" activeCell="C7" sqref="C7"/>
    </sheetView>
  </sheetViews>
  <sheetFormatPr baseColWidth="10" defaultColWidth="14" defaultRowHeight="13"/>
  <cols>
    <col min="1" max="1" width="34" customWidth="1"/>
    <col min="2" max="2" width="33" customWidth="1"/>
    <col min="3" max="7" width="19" customWidth="1"/>
    <col min="8" max="8" width="26.796875" customWidth="1"/>
    <col min="9" max="14" width="19" customWidth="1"/>
    <col min="15" max="20" width="13" customWidth="1"/>
  </cols>
  <sheetData>
    <row r="1" spans="1:14" ht="54" customHeight="1">
      <c r="A1" s="8" t="s">
        <v>21</v>
      </c>
      <c r="B1" s="2" t="s">
        <v>0</v>
      </c>
      <c r="C1" s="16" t="s">
        <v>3</v>
      </c>
      <c r="D1" s="16" t="s">
        <v>3</v>
      </c>
      <c r="E1" s="16" t="s">
        <v>3</v>
      </c>
      <c r="F1" s="16" t="s">
        <v>3</v>
      </c>
      <c r="G1" s="14" t="s">
        <v>2</v>
      </c>
      <c r="H1" s="14"/>
      <c r="I1" s="14"/>
      <c r="J1" s="16" t="s">
        <v>3</v>
      </c>
      <c r="K1" s="16" t="s">
        <v>3</v>
      </c>
      <c r="L1" s="1" t="s">
        <v>1</v>
      </c>
      <c r="M1" s="1" t="s">
        <v>1</v>
      </c>
      <c r="N1" s="1" t="s">
        <v>1</v>
      </c>
    </row>
    <row r="2" spans="1:14" ht="54" customHeight="1">
      <c r="A2" s="8"/>
      <c r="B2" s="9" t="s">
        <v>25</v>
      </c>
      <c r="C2" s="9" t="s">
        <v>23</v>
      </c>
      <c r="D2" s="9" t="s">
        <v>32</v>
      </c>
      <c r="E2" s="9" t="s">
        <v>5</v>
      </c>
      <c r="F2" s="9" t="s">
        <v>33</v>
      </c>
      <c r="G2" s="18" t="s">
        <v>28</v>
      </c>
      <c r="H2" s="12"/>
      <c r="I2" s="13"/>
      <c r="J2" s="9" t="s">
        <v>17</v>
      </c>
      <c r="K2" s="9" t="s">
        <v>6</v>
      </c>
      <c r="L2" s="9" t="s">
        <v>8</v>
      </c>
      <c r="M2" s="9" t="s">
        <v>31</v>
      </c>
      <c r="N2" s="9" t="s">
        <v>19</v>
      </c>
    </row>
    <row r="3" spans="1:14" ht="30" customHeight="1">
      <c r="A3" s="8"/>
      <c r="B3" s="10"/>
      <c r="C3" s="10"/>
      <c r="D3" s="10"/>
      <c r="E3" s="10"/>
      <c r="F3" s="10"/>
      <c r="G3" s="19" t="s">
        <v>14</v>
      </c>
      <c r="H3" s="19" t="s">
        <v>15</v>
      </c>
      <c r="I3" s="19" t="s">
        <v>16</v>
      </c>
      <c r="J3" s="10"/>
      <c r="K3" s="10"/>
      <c r="L3" s="10"/>
      <c r="M3" s="10"/>
      <c r="N3" s="10"/>
    </row>
    <row r="4" spans="1:14" ht="32" customHeight="1">
      <c r="A4" s="20" t="s">
        <v>22</v>
      </c>
      <c r="B4" s="23" t="s">
        <v>29</v>
      </c>
      <c r="C4" s="4">
        <v>21</v>
      </c>
      <c r="D4" s="4">
        <v>0</v>
      </c>
      <c r="E4" s="4">
        <v>7.25</v>
      </c>
      <c r="F4" s="3">
        <v>0</v>
      </c>
      <c r="G4" s="3">
        <v>0</v>
      </c>
      <c r="H4" s="3">
        <f>K4*0.02+0.3</f>
        <v>0.89979999999999993</v>
      </c>
      <c r="I4" s="3">
        <f>(K4-G4-H4-J4)*0.003</f>
        <v>8.7270600000000004E-2</v>
      </c>
      <c r="J4" s="3">
        <f>K4*0</f>
        <v>0</v>
      </c>
      <c r="K4" s="4">
        <v>29.99</v>
      </c>
      <c r="L4" s="7">
        <f>M4/K4*100%</f>
        <v>0.26685326442147383</v>
      </c>
      <c r="M4" s="6">
        <f>K4-C4-D4-F4-G4-H4-I4-J4</f>
        <v>8.0029293999999993</v>
      </c>
      <c r="N4" s="6">
        <f>M4*E4</f>
        <v>58.021238149999995</v>
      </c>
    </row>
    <row r="5" spans="1:14" ht="32" customHeight="1"/>
    <row r="6" spans="1:14" ht="32" customHeight="1">
      <c r="A6" s="26" t="s">
        <v>20</v>
      </c>
    </row>
    <row r="7" spans="1:14" ht="32" customHeight="1"/>
    <row r="8" spans="1:14" ht="32" customHeight="1"/>
    <row r="9" spans="1:14" ht="32" customHeight="1"/>
    <row r="10" spans="1:14" ht="32" customHeight="1"/>
    <row r="11" spans="1:14" ht="32" customHeight="1"/>
    <row r="12" spans="1:14" ht="32" customHeight="1"/>
    <row r="13" spans="1:14" ht="32" customHeight="1"/>
    <row r="14" spans="1:14" ht="32" customHeight="1"/>
    <row r="15" spans="1:14" ht="32" customHeight="1"/>
    <row r="16" spans="1:14" ht="32" customHeight="1"/>
    <row r="17" ht="32" customHeight="1"/>
    <row r="18" ht="32" customHeight="1"/>
    <row r="19" ht="32" customHeight="1"/>
    <row r="20" ht="32" customHeight="1"/>
  </sheetData>
  <mergeCells count="13">
    <mergeCell ref="N2:N3"/>
    <mergeCell ref="G2:I2"/>
    <mergeCell ref="J2:J3"/>
    <mergeCell ref="M2:M3"/>
    <mergeCell ref="E2:E3"/>
    <mergeCell ref="K2:K3"/>
    <mergeCell ref="L2:L3"/>
    <mergeCell ref="F2:F3"/>
    <mergeCell ref="A1:A3"/>
    <mergeCell ref="G1:I1"/>
    <mergeCell ref="B2:B3"/>
    <mergeCell ref="C2:C3"/>
    <mergeCell ref="D2:D3"/>
  </mergeCells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US Shop (Cross-Border)</vt:lpstr>
      <vt:lpstr>US Shop (Local warehouse)</vt:lpstr>
      <vt:lpstr>US Shop (Local SupplyChain)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Jin Newton</cp:lastModifiedBy>
  <dcterms:modified xsi:type="dcterms:W3CDTF">2024-10-08T10:30:56Z</dcterms:modified>
</cp:coreProperties>
</file>